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8035" windowHeight="12120" activeTab="1"/>
  </bookViews>
  <sheets>
    <sheet name="HCl元データ" sheetId="1" r:id="rId1"/>
    <sheet name="HCl結合差法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M21" i="4" l="1"/>
  <c r="M19" i="4"/>
  <c r="K21" i="4"/>
  <c r="K19" i="4"/>
  <c r="J21" i="4"/>
  <c r="J19" i="4"/>
  <c r="I15" i="4"/>
  <c r="I14" i="4"/>
  <c r="I13" i="4"/>
  <c r="I12" i="4"/>
  <c r="I11" i="4"/>
  <c r="I10" i="4"/>
  <c r="I9" i="4"/>
  <c r="I8" i="4"/>
  <c r="I7" i="4"/>
  <c r="I6" i="4"/>
  <c r="G6" i="4"/>
  <c r="F6" i="4"/>
  <c r="G15" i="4" l="1"/>
  <c r="K15" i="4" s="1"/>
  <c r="G14" i="4"/>
  <c r="K14" i="4" s="1"/>
  <c r="G13" i="4"/>
  <c r="K13" i="4" s="1"/>
  <c r="G12" i="4"/>
  <c r="K12" i="4" s="1"/>
  <c r="G11" i="4"/>
  <c r="K11" i="4" s="1"/>
  <c r="G10" i="4"/>
  <c r="K10" i="4" s="1"/>
  <c r="G9" i="4"/>
  <c r="K9" i="4" s="1"/>
  <c r="G8" i="4"/>
  <c r="K8" i="4" s="1"/>
  <c r="G7" i="4"/>
  <c r="K7" i="4" s="1"/>
  <c r="F15" i="4"/>
  <c r="J15" i="4" s="1"/>
  <c r="F14" i="4"/>
  <c r="J14" i="4" s="1"/>
  <c r="F13" i="4"/>
  <c r="J13" i="4" s="1"/>
  <c r="F12" i="4"/>
  <c r="J12" i="4" s="1"/>
  <c r="F11" i="4"/>
  <c r="J11" i="4" s="1"/>
  <c r="F10" i="4"/>
  <c r="J10" i="4" s="1"/>
  <c r="F9" i="4"/>
  <c r="J9" i="4" s="1"/>
  <c r="F8" i="4"/>
  <c r="J8" i="4" s="1"/>
  <c r="F7" i="4"/>
  <c r="J7" i="4" s="1"/>
  <c r="F19" i="4" l="1"/>
  <c r="F20" i="4"/>
  <c r="J6" i="4"/>
  <c r="G19" i="4"/>
  <c r="K6" i="4"/>
  <c r="G20" i="4"/>
</calcChain>
</file>

<file path=xl/sharedStrings.xml><?xml version="1.0" encoding="utf-8"?>
<sst xmlns="http://schemas.openxmlformats.org/spreadsheetml/2006/main" count="61" uniqueCount="43">
  <si>
    <t>分子</t>
    <rPh sb="0" eb="2">
      <t>ブンシ</t>
    </rPh>
    <phoneticPr fontId="1"/>
  </si>
  <si>
    <t>HCl</t>
    <phoneticPr fontId="1"/>
  </si>
  <si>
    <t>J(v=0)</t>
    <phoneticPr fontId="1"/>
  </si>
  <si>
    <t>J(v=1)</t>
    <phoneticPr fontId="1"/>
  </si>
  <si>
    <t>吸光度</t>
    <rPh sb="0" eb="3">
      <t>キュウコウド</t>
    </rPh>
    <phoneticPr fontId="1"/>
  </si>
  <si>
    <r>
      <rPr>
        <sz val="11"/>
        <color theme="1"/>
        <rFont val="ＭＳ Ｐゴシック"/>
        <family val="3"/>
        <charset val="128"/>
      </rPr>
      <t>波数/cm</t>
    </r>
    <r>
      <rPr>
        <vertAlign val="superscript"/>
        <sz val="11"/>
        <color theme="1"/>
        <rFont val="ＭＳ Ｐゴシック"/>
        <family val="3"/>
        <charset val="128"/>
      </rPr>
      <t>-1</t>
    </r>
    <rPh sb="0" eb="2">
      <t>ハスウ</t>
    </rPh>
    <phoneticPr fontId="1"/>
  </si>
  <si>
    <t>解析者</t>
    <rPh sb="0" eb="2">
      <t>カイセキ</t>
    </rPh>
    <rPh sb="2" eb="3">
      <t>モノ</t>
    </rPh>
    <phoneticPr fontId="1"/>
  </si>
  <si>
    <t>宇羽野宗良</t>
    <rPh sb="0" eb="3">
      <t>ウワノ</t>
    </rPh>
    <rPh sb="3" eb="5">
      <t>ムネヨシ</t>
    </rPh>
    <phoneticPr fontId="1"/>
  </si>
  <si>
    <t>日付</t>
    <rPh sb="0" eb="2">
      <t>ヒヅケ</t>
    </rPh>
    <phoneticPr fontId="1"/>
  </si>
  <si>
    <t>2099.2.30</t>
    <phoneticPr fontId="1"/>
  </si>
  <si>
    <t>P(J)</t>
    <phoneticPr fontId="1"/>
  </si>
  <si>
    <t>R(J)</t>
    <phoneticPr fontId="1"/>
  </si>
  <si>
    <t>R(J)-P(J)</t>
    <phoneticPr fontId="1"/>
  </si>
  <si>
    <t>R(J-1)-P(J+1)</t>
    <phoneticPr fontId="1"/>
  </si>
  <si>
    <t>切片</t>
    <rPh sb="0" eb="2">
      <t>セッペン</t>
    </rPh>
    <phoneticPr fontId="1"/>
  </si>
  <si>
    <t>勾配</t>
    <rPh sb="0" eb="2">
      <t>コウバイ</t>
    </rPh>
    <phoneticPr fontId="1"/>
  </si>
  <si>
    <t>2J</t>
    <phoneticPr fontId="1"/>
  </si>
  <si>
    <r>
      <t>☆どのケタまで波数を読むかは難しい問題だが、取りあえず0.1 cm</t>
    </r>
    <r>
      <rPr>
        <vertAlign val="superscript"/>
        <sz val="11"/>
        <color rgb="FFFF0000"/>
        <rFont val="ＭＳ Ｐゴシック"/>
        <family val="3"/>
        <charset val="128"/>
        <scheme val="minor"/>
      </rPr>
      <t>-1</t>
    </r>
    <r>
      <rPr>
        <sz val="11"/>
        <color rgb="FFFF0000"/>
        <rFont val="ＭＳ Ｐゴシック"/>
        <family val="3"/>
        <charset val="128"/>
        <scheme val="minor"/>
      </rPr>
      <t>まで読み取っておこう。</t>
    </r>
    <rPh sb="7" eb="9">
      <t>ハスウ</t>
    </rPh>
    <rPh sb="10" eb="11">
      <t>ヨ</t>
    </rPh>
    <rPh sb="14" eb="15">
      <t>ムズカ</t>
    </rPh>
    <rPh sb="17" eb="19">
      <t>モンダイ</t>
    </rPh>
    <rPh sb="22" eb="23">
      <t>ト</t>
    </rPh>
    <rPh sb="37" eb="38">
      <t>ヨ</t>
    </rPh>
    <rPh sb="39" eb="40">
      <t>ト</t>
    </rPh>
    <phoneticPr fontId="1"/>
  </si>
  <si>
    <r>
      <t>☆ピークが非対称に見えても、取りあえず頂点の位置を読み取ろう</t>
    </r>
    <r>
      <rPr>
        <sz val="11"/>
        <color rgb="FFFF0000"/>
        <rFont val="ＭＳ Ｐゴシック"/>
        <family val="3"/>
        <charset val="128"/>
        <scheme val="minor"/>
      </rPr>
      <t>。</t>
    </r>
    <rPh sb="5" eb="8">
      <t>ヒタイショウ</t>
    </rPh>
    <rPh sb="9" eb="10">
      <t>ミ</t>
    </rPh>
    <rPh sb="14" eb="15">
      <t>ト</t>
    </rPh>
    <rPh sb="19" eb="21">
      <t>チョウテン</t>
    </rPh>
    <rPh sb="22" eb="24">
      <t>イチ</t>
    </rPh>
    <rPh sb="25" eb="26">
      <t>ヨ</t>
    </rPh>
    <rPh sb="27" eb="28">
      <t>ト</t>
    </rPh>
    <phoneticPr fontId="1"/>
  </si>
  <si>
    <r>
      <t>☆吸光度は得られたスペクトルデータの質にもよるが、取りあえず0.0001</t>
    </r>
    <r>
      <rPr>
        <sz val="11"/>
        <color rgb="FFFF0000"/>
        <rFont val="ＭＳ Ｐゴシック"/>
        <family val="3"/>
        <charset val="128"/>
        <scheme val="minor"/>
      </rPr>
      <t>まで読み取っておこう。</t>
    </r>
    <rPh sb="1" eb="4">
      <t>キュウコウド</t>
    </rPh>
    <rPh sb="5" eb="6">
      <t>エ</t>
    </rPh>
    <rPh sb="18" eb="19">
      <t>シツ</t>
    </rPh>
    <rPh sb="25" eb="26">
      <t>ト</t>
    </rPh>
    <rPh sb="38" eb="39">
      <t>ヨ</t>
    </rPh>
    <rPh sb="40" eb="41">
      <t>ト</t>
    </rPh>
    <phoneticPr fontId="1"/>
  </si>
  <si>
    <t>備考</t>
    <rPh sb="0" eb="2">
      <t>ビコウ</t>
    </rPh>
    <phoneticPr fontId="1"/>
  </si>
  <si>
    <t>何とか</t>
    <rPh sb="0" eb="1">
      <t>ナン</t>
    </rPh>
    <phoneticPr fontId="1"/>
  </si>
  <si>
    <r>
      <t>☆ノイズが大きい時はスムーシングをかけてもよいが、今回のように激しく振動するデータでは、その正確さはかなり値引きした方がよい</t>
    </r>
    <r>
      <rPr>
        <sz val="11"/>
        <color rgb="FFFF0000"/>
        <rFont val="ＭＳ Ｐゴシック"/>
        <family val="3"/>
        <charset val="128"/>
        <scheme val="minor"/>
      </rPr>
      <t>。</t>
    </r>
    <rPh sb="5" eb="6">
      <t>オオ</t>
    </rPh>
    <rPh sb="8" eb="9">
      <t>トキ</t>
    </rPh>
    <rPh sb="25" eb="27">
      <t>コンカイ</t>
    </rPh>
    <rPh sb="31" eb="32">
      <t>ハゲ</t>
    </rPh>
    <rPh sb="34" eb="36">
      <t>シンドウ</t>
    </rPh>
    <rPh sb="46" eb="48">
      <t>セイカク</t>
    </rPh>
    <rPh sb="53" eb="55">
      <t>ネビ</t>
    </rPh>
    <rPh sb="58" eb="59">
      <t>ホウ</t>
    </rPh>
    <phoneticPr fontId="1"/>
  </si>
  <si>
    <t>☆Igorでプロットした結果を貼り付けておくと分かりやすい</t>
    <rPh sb="12" eb="14">
      <t>ケッカ</t>
    </rPh>
    <rPh sb="15" eb="16">
      <t>ハ</t>
    </rPh>
    <rPh sb="17" eb="18">
      <t>ツ</t>
    </rPh>
    <rPh sb="23" eb="24">
      <t>ワ</t>
    </rPh>
    <phoneticPr fontId="1"/>
  </si>
  <si>
    <r>
      <t>2B(v=1)/cm</t>
    </r>
    <r>
      <rPr>
        <vertAlign val="superscript"/>
        <sz val="11"/>
        <color theme="1"/>
        <rFont val="ＭＳ Ｐゴシック"/>
        <family val="3"/>
        <charset val="128"/>
        <scheme val="minor"/>
      </rPr>
      <t>-1</t>
    </r>
    <phoneticPr fontId="1"/>
  </si>
  <si>
    <r>
      <t>2B(v=0)/cm</t>
    </r>
    <r>
      <rPr>
        <vertAlign val="superscript"/>
        <sz val="11"/>
        <color theme="1"/>
        <rFont val="ＭＳ Ｐゴシック"/>
        <family val="3"/>
        <charset val="128"/>
        <scheme val="minor"/>
      </rPr>
      <t>-1</t>
    </r>
    <phoneticPr fontId="1"/>
  </si>
  <si>
    <t>(R(J)-P(J))/(2J+1)</t>
    <phoneticPr fontId="1"/>
  </si>
  <si>
    <t>(R(J-1)-P(J+1))/(2J+1)</t>
    <phoneticPr fontId="1"/>
  </si>
  <si>
    <r>
      <t>(2J + 1)</t>
    </r>
    <r>
      <rPr>
        <vertAlign val="superscript"/>
        <sz val="11"/>
        <color theme="1"/>
        <rFont val="ＭＳ Ｐゴシック"/>
        <family val="3"/>
        <charset val="128"/>
      </rPr>
      <t>2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</si>
  <si>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(v=1)/cm</t>
    </r>
    <r>
      <rPr>
        <vertAlign val="superscript"/>
        <sz val="11"/>
        <color theme="1"/>
        <rFont val="ＭＳ Ｐゴシック"/>
        <family val="3"/>
        <charset val="128"/>
        <scheme val="minor"/>
      </rPr>
      <t>-1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</si>
  <si>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(v=0)/cm</t>
    </r>
    <r>
      <rPr>
        <vertAlign val="superscript"/>
        <sz val="11"/>
        <color theme="1"/>
        <rFont val="ＭＳ Ｐゴシック"/>
        <family val="3"/>
        <charset val="128"/>
        <scheme val="minor"/>
      </rPr>
      <t>-1</t>
    </r>
    <phoneticPr fontId="1"/>
  </si>
  <si>
    <t>☆HClの分子定数の文献値はNISTのサイトを見ればよい（基底状態Xに注目せよ）</t>
    <rPh sb="5" eb="7">
      <t>ブンシ</t>
    </rPh>
    <rPh sb="7" eb="9">
      <t>テイスウ</t>
    </rPh>
    <rPh sb="10" eb="13">
      <t>ブンケンチ</t>
    </rPh>
    <rPh sb="23" eb="24">
      <t>ミ</t>
    </rPh>
    <rPh sb="29" eb="31">
      <t>キテイ</t>
    </rPh>
    <rPh sb="31" eb="33">
      <t>ジョウタイ</t>
    </rPh>
    <rPh sb="35" eb="37">
      <t>チュウモク</t>
    </rPh>
    <phoneticPr fontId="1"/>
  </si>
  <si>
    <t>http://webbook.nist.gov/cgi/cbook.cgi?ID=C7647010&amp;Units=SI&amp;Mask=1080</t>
    <phoneticPr fontId="1"/>
  </si>
  <si>
    <r>
      <rPr>
        <sz val="11"/>
        <color rgb="FF00B050"/>
        <rFont val="ＭＳ Ｐゴシック"/>
        <family val="3"/>
        <charset val="128"/>
        <scheme val="minor"/>
      </rPr>
      <t>we/cm</t>
    </r>
    <r>
      <rPr>
        <vertAlign val="superscript"/>
        <sz val="11"/>
        <color rgb="FF00B050"/>
        <rFont val="ＭＳ Ｐゴシック"/>
        <family val="3"/>
        <charset val="128"/>
        <scheme val="minor"/>
      </rPr>
      <t>-1</t>
    </r>
    <phoneticPr fontId="1"/>
  </si>
  <si>
    <r>
      <t>(4B</t>
    </r>
    <r>
      <rPr>
        <vertAlign val="superscript"/>
        <sz val="11"/>
        <color rgb="FF00B050"/>
        <rFont val="ＭＳ Ｐゴシック"/>
        <family val="3"/>
        <charset val="128"/>
        <scheme val="minor"/>
      </rPr>
      <t>3</t>
    </r>
    <r>
      <rPr>
        <sz val="11"/>
        <color rgb="FF00B050"/>
        <rFont val="ＭＳ Ｐゴシック"/>
        <family val="3"/>
        <charset val="128"/>
        <scheme val="minor"/>
      </rPr>
      <t>/we</t>
    </r>
    <r>
      <rPr>
        <vertAlign val="superscript"/>
        <sz val="11"/>
        <color rgb="FF00B050"/>
        <rFont val="ＭＳ Ｐゴシック"/>
        <family val="3"/>
        <charset val="128"/>
        <scheme val="minor"/>
      </rPr>
      <t>2</t>
    </r>
    <r>
      <rPr>
        <sz val="11"/>
        <color rgb="FF00B050"/>
        <rFont val="ＭＳ Ｐゴシック"/>
        <family val="3"/>
        <charset val="128"/>
        <scheme val="minor"/>
      </rPr>
      <t>)/cm</t>
    </r>
    <r>
      <rPr>
        <vertAlign val="superscript"/>
        <sz val="11"/>
        <color rgb="FF00B050"/>
        <rFont val="ＭＳ Ｐゴシック"/>
        <family val="3"/>
        <charset val="128"/>
        <scheme val="minor"/>
      </rPr>
      <t>-1</t>
    </r>
    <phoneticPr fontId="1"/>
  </si>
  <si>
    <t>オーダーは合っている！</t>
    <rPh sb="5" eb="6">
      <t>ア</t>
    </rPh>
    <phoneticPr fontId="1"/>
  </si>
  <si>
    <t>精密な評価は必要ない</t>
    <rPh sb="0" eb="2">
      <t>セイミツ</t>
    </rPh>
    <rPh sb="3" eb="5">
      <t>ヒョウカ</t>
    </rPh>
    <rPh sb="6" eb="8">
      <t>ヒツヨウ</t>
    </rPh>
    <phoneticPr fontId="1"/>
  </si>
  <si>
    <t>☆Igorで作った図を貼り付けておくと分かりやすい</t>
    <rPh sb="6" eb="7">
      <t>ツク</t>
    </rPh>
    <rPh sb="9" eb="10">
      <t>ズ</t>
    </rPh>
    <rPh sb="11" eb="12">
      <t>ハ</t>
    </rPh>
    <rPh sb="13" eb="14">
      <t>ツ</t>
    </rPh>
    <rPh sb="19" eb="20">
      <t>ワ</t>
    </rPh>
    <phoneticPr fontId="1"/>
  </si>
  <si>
    <t>苦しいかも</t>
    <rPh sb="0" eb="1">
      <t>クル</t>
    </rPh>
    <phoneticPr fontId="1"/>
  </si>
  <si>
    <r>
      <t>☆Igorのピーク検出機能は専門家向けでたぶん使いづらいだろう</t>
    </r>
    <r>
      <rPr>
        <sz val="11"/>
        <color rgb="FFFF0000"/>
        <rFont val="ＭＳ Ｐゴシック"/>
        <family val="3"/>
        <charset val="128"/>
        <scheme val="minor"/>
      </rPr>
      <t>。また</t>
    </r>
    <r>
      <rPr>
        <sz val="11"/>
        <color rgb="FFFF0000"/>
        <rFont val="ＭＳ Ｐゴシック"/>
        <family val="2"/>
        <charset val="128"/>
        <scheme val="minor"/>
      </rPr>
      <t>Cary 630付属のソフトのピーク検出機能は中途半端でいささか不満。</t>
    </r>
    <rPh sb="9" eb="11">
      <t>ケンシュツ</t>
    </rPh>
    <rPh sb="11" eb="13">
      <t>キノウ</t>
    </rPh>
    <rPh sb="14" eb="17">
      <t>センモンカ</t>
    </rPh>
    <rPh sb="17" eb="18">
      <t>ム</t>
    </rPh>
    <rPh sb="23" eb="24">
      <t>ツカ</t>
    </rPh>
    <rPh sb="42" eb="44">
      <t>フゾク</t>
    </rPh>
    <rPh sb="52" eb="54">
      <t>ケンシュツ</t>
    </rPh>
    <rPh sb="54" eb="56">
      <t>キノウ</t>
    </rPh>
    <rPh sb="57" eb="59">
      <t>チュウト</t>
    </rPh>
    <rPh sb="59" eb="61">
      <t>ハンパ</t>
    </rPh>
    <rPh sb="66" eb="68">
      <t>フマン</t>
    </rPh>
    <phoneticPr fontId="1"/>
  </si>
  <si>
    <t>課題</t>
    <rPh sb="0" eb="2">
      <t>カダイ</t>
    </rPh>
    <phoneticPr fontId="1"/>
  </si>
  <si>
    <t>結合差（combination difference）法</t>
    <rPh sb="0" eb="2">
      <t>ケツゴウ</t>
    </rPh>
    <rPh sb="2" eb="3">
      <t>サ</t>
    </rPh>
    <rPh sb="27" eb="28">
      <t>ホウ</t>
    </rPh>
    <phoneticPr fontId="1"/>
  </si>
  <si>
    <t>ピーク位置と強度の読み取り</t>
    <rPh sb="3" eb="5">
      <t>イチ</t>
    </rPh>
    <rPh sb="6" eb="8">
      <t>キョウド</t>
    </rPh>
    <rPh sb="9" eb="10">
      <t>ヨ</t>
    </rPh>
    <rPh sb="11" eb="12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</si>
</sst>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.0000_ "/>
    <numFmt numFmtId="178" formatCode="0.00_ "/>
    <numFmt numFmtId="179" formatCode="0.00000_ "/>
    <numFmt numFmtId="180" formatCode="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vertAlign val="superscript"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6" tint="0.39997558519241921"/>
      <name val="ＭＳ Ｐゴシック"/>
      <family val="3"/>
      <charset val="128"/>
    </font>
    <font>
      <sz val="11"/>
      <color theme="6" tint="0.3999755851924192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vertAlign val="superscript"/>
      <sz val="11"/>
      <color rgb="FF00B05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9" fillId="0" borderId="0" xfId="0" applyFont="1">
      <alignment vertical="center"/>
    </xf>
    <xf numFmtId="176" fontId="10" fillId="0" borderId="0" xfId="0" applyNumberFormat="1" applyFont="1">
      <alignment vertical="center"/>
    </xf>
    <xf numFmtId="0" fontId="11" fillId="0" borderId="0" xfId="0" applyFont="1">
      <alignment vertical="center"/>
    </xf>
    <xf numFmtId="176" fontId="12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1">
      <alignment vertical="center"/>
    </xf>
    <xf numFmtId="0" fontId="16" fillId="0" borderId="0" xfId="0" applyFont="1">
      <alignment vertical="center"/>
    </xf>
    <xf numFmtId="180" fontId="13" fillId="0" borderId="0" xfId="0" applyNumberFormat="1" applyFont="1">
      <alignment vertical="center"/>
    </xf>
    <xf numFmtId="0" fontId="13" fillId="0" borderId="0" xfId="0" applyFont="1">
      <alignment vertical="center"/>
    </xf>
    <xf numFmtId="179" fontId="13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26</xdr:row>
      <xdr:rowOff>9525</xdr:rowOff>
    </xdr:from>
    <xdr:to>
      <xdr:col>8</xdr:col>
      <xdr:colOff>85725</xdr:colOff>
      <xdr:row>47</xdr:row>
      <xdr:rowOff>95250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352925"/>
          <a:ext cx="4800600" cy="368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23</xdr:row>
      <xdr:rowOff>142875</xdr:rowOff>
    </xdr:from>
    <xdr:to>
      <xdr:col>7</xdr:col>
      <xdr:colOff>200025</xdr:colOff>
      <xdr:row>43</xdr:row>
      <xdr:rowOff>76200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3971925"/>
          <a:ext cx="4429125" cy="3362325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533400</xdr:colOff>
      <xdr:row>27</xdr:row>
      <xdr:rowOff>123825</xdr:rowOff>
    </xdr:from>
    <xdr:to>
      <xdr:col>13</xdr:col>
      <xdr:colOff>333375</xdr:colOff>
      <xdr:row>47</xdr:row>
      <xdr:rowOff>57150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0" y="4667250"/>
          <a:ext cx="4429125" cy="3362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ebbook.nist.gov/cgi/cbook.cgi?ID=C7647010&amp;Units=SI&amp;Mask=10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3" sqref="B3"/>
    </sheetView>
  </sheetViews>
  <sheetFormatPr defaultRowHeight="13.5"/>
  <sheetData>
    <row r="1" spans="1:10">
      <c r="A1" t="s">
        <v>0</v>
      </c>
      <c r="B1" t="s">
        <v>1</v>
      </c>
    </row>
    <row r="2" spans="1:10">
      <c r="A2" t="s">
        <v>8</v>
      </c>
      <c r="B2" t="s">
        <v>9</v>
      </c>
    </row>
    <row r="3" spans="1:10">
      <c r="A3" t="s">
        <v>6</v>
      </c>
      <c r="B3" t="s">
        <v>7</v>
      </c>
    </row>
    <row r="4" spans="1:10">
      <c r="A4" t="s">
        <v>40</v>
      </c>
      <c r="B4" t="s">
        <v>42</v>
      </c>
    </row>
    <row r="5" spans="1:10" ht="15.75">
      <c r="A5" t="s">
        <v>2</v>
      </c>
      <c r="B5" t="s">
        <v>3</v>
      </c>
      <c r="C5" s="2" t="s">
        <v>5</v>
      </c>
      <c r="D5" s="1" t="s">
        <v>4</v>
      </c>
      <c r="E5" s="1" t="s">
        <v>20</v>
      </c>
      <c r="F5" t="s">
        <v>2</v>
      </c>
      <c r="G5" t="s">
        <v>3</v>
      </c>
      <c r="H5" s="2" t="s">
        <v>5</v>
      </c>
      <c r="I5" s="1" t="s">
        <v>4</v>
      </c>
      <c r="J5" s="1" t="s">
        <v>20</v>
      </c>
    </row>
    <row r="6" spans="1:10">
      <c r="A6">
        <v>1</v>
      </c>
      <c r="B6">
        <v>0</v>
      </c>
      <c r="C6" s="4">
        <v>2866.4</v>
      </c>
      <c r="D6" s="5">
        <v>2.7300000000000001E-2</v>
      </c>
      <c r="E6" s="5"/>
      <c r="F6">
        <v>0</v>
      </c>
      <c r="G6">
        <v>1</v>
      </c>
      <c r="H6" s="4">
        <v>2908.3</v>
      </c>
      <c r="I6" s="5">
        <v>2.8299999999999999E-2</v>
      </c>
    </row>
    <row r="7" spans="1:10">
      <c r="A7">
        <v>2</v>
      </c>
      <c r="B7">
        <v>1</v>
      </c>
      <c r="C7" s="4">
        <v>2844.9</v>
      </c>
      <c r="D7" s="5">
        <v>5.4399999999999997E-2</v>
      </c>
      <c r="E7" s="5"/>
      <c r="F7">
        <v>1</v>
      </c>
      <c r="G7">
        <v>2</v>
      </c>
      <c r="H7" s="4">
        <v>2927.9</v>
      </c>
      <c r="I7" s="5">
        <v>5.6399999999999999E-2</v>
      </c>
    </row>
    <row r="8" spans="1:10">
      <c r="A8">
        <v>3</v>
      </c>
      <c r="B8">
        <v>2</v>
      </c>
      <c r="C8" s="4">
        <v>2822.6</v>
      </c>
      <c r="D8" s="5">
        <v>5.9700000000000003E-2</v>
      </c>
      <c r="E8" s="5"/>
      <c r="F8">
        <v>2</v>
      </c>
      <c r="G8">
        <v>3</v>
      </c>
      <c r="H8" s="4">
        <v>2946.5</v>
      </c>
      <c r="I8" s="5">
        <v>6.7599999999999993E-2</v>
      </c>
    </row>
    <row r="9" spans="1:10">
      <c r="A9">
        <v>4</v>
      </c>
      <c r="B9">
        <v>3</v>
      </c>
      <c r="C9" s="4">
        <v>2800.2</v>
      </c>
      <c r="D9" s="5">
        <v>5.3199999999999997E-2</v>
      </c>
      <c r="E9" s="5"/>
      <c r="F9">
        <v>3</v>
      </c>
      <c r="G9">
        <v>4</v>
      </c>
      <c r="H9" s="4">
        <v>2965.1</v>
      </c>
      <c r="I9" s="5">
        <v>6.0999999999999999E-2</v>
      </c>
    </row>
    <row r="10" spans="1:10">
      <c r="A10">
        <v>5</v>
      </c>
      <c r="B10">
        <v>4</v>
      </c>
      <c r="C10" s="4">
        <v>2776.9</v>
      </c>
      <c r="D10" s="5">
        <v>3.2899999999999999E-2</v>
      </c>
      <c r="E10" s="5"/>
      <c r="F10">
        <v>4</v>
      </c>
      <c r="G10">
        <v>5</v>
      </c>
      <c r="H10" s="4">
        <v>2982.9</v>
      </c>
      <c r="I10" s="5">
        <v>4.2000000000000003E-2</v>
      </c>
    </row>
    <row r="11" spans="1:10">
      <c r="A11">
        <v>6</v>
      </c>
      <c r="B11">
        <v>5</v>
      </c>
      <c r="C11" s="4">
        <v>2753.6</v>
      </c>
      <c r="D11" s="5">
        <v>1.17E-2</v>
      </c>
      <c r="E11" s="5"/>
      <c r="F11">
        <v>5</v>
      </c>
      <c r="G11">
        <v>6</v>
      </c>
      <c r="H11" s="4">
        <v>2999.6</v>
      </c>
      <c r="I11" s="5">
        <v>1.8200000000000001E-2</v>
      </c>
    </row>
    <row r="12" spans="1:10">
      <c r="A12">
        <v>7</v>
      </c>
      <c r="B12">
        <v>6</v>
      </c>
      <c r="C12" s="4">
        <v>2729.4</v>
      </c>
      <c r="D12" s="5">
        <v>-7.4999999999999997E-3</v>
      </c>
      <c r="E12" s="5"/>
      <c r="F12">
        <v>6</v>
      </c>
      <c r="G12">
        <v>7</v>
      </c>
      <c r="H12" s="4">
        <v>3016.4</v>
      </c>
      <c r="I12" s="5">
        <v>-2.0999999999999999E-3</v>
      </c>
    </row>
    <row r="13" spans="1:10">
      <c r="A13">
        <v>8</v>
      </c>
      <c r="B13">
        <v>7</v>
      </c>
      <c r="C13" s="4">
        <v>2704.2</v>
      </c>
      <c r="D13" s="5">
        <v>-2.2499999999999999E-2</v>
      </c>
      <c r="E13" s="5"/>
      <c r="F13">
        <v>7</v>
      </c>
      <c r="G13">
        <v>8</v>
      </c>
      <c r="H13" s="4">
        <v>3032.2</v>
      </c>
      <c r="I13" s="5">
        <v>-1.8499999999999999E-2</v>
      </c>
    </row>
    <row r="14" spans="1:10">
      <c r="A14">
        <v>9</v>
      </c>
      <c r="B14">
        <v>8</v>
      </c>
      <c r="C14" s="4">
        <v>2679.1</v>
      </c>
      <c r="D14" s="5">
        <v>-3.4299999999999997E-2</v>
      </c>
      <c r="E14" s="5"/>
      <c r="F14">
        <v>8</v>
      </c>
      <c r="G14">
        <v>9</v>
      </c>
      <c r="H14" s="4">
        <v>3046.2</v>
      </c>
      <c r="I14" s="5">
        <v>-3.2199999999999999E-2</v>
      </c>
    </row>
    <row r="15" spans="1:10">
      <c r="A15">
        <v>10</v>
      </c>
      <c r="B15">
        <v>9</v>
      </c>
      <c r="C15" s="4">
        <v>2653</v>
      </c>
      <c r="D15" s="5">
        <v>-4.2200000000000001E-2</v>
      </c>
      <c r="E15" s="5"/>
      <c r="F15">
        <v>9</v>
      </c>
      <c r="G15">
        <v>10</v>
      </c>
      <c r="H15" s="4">
        <v>3061.1</v>
      </c>
      <c r="I15" s="5">
        <v>-3.9199999999999999E-2</v>
      </c>
    </row>
    <row r="16" spans="1:10">
      <c r="A16">
        <v>11</v>
      </c>
      <c r="B16">
        <v>10</v>
      </c>
      <c r="C16" s="4">
        <v>2626.9</v>
      </c>
      <c r="D16" s="5">
        <v>-4.5100000000000001E-2</v>
      </c>
      <c r="E16" s="5" t="s">
        <v>38</v>
      </c>
      <c r="F16">
        <v>10</v>
      </c>
      <c r="G16">
        <v>11</v>
      </c>
      <c r="H16" s="4">
        <v>3073.2</v>
      </c>
      <c r="I16" s="5">
        <v>-4.41E-2</v>
      </c>
      <c r="J16" t="s">
        <v>21</v>
      </c>
    </row>
    <row r="20" spans="3:3">
      <c r="C20" s="3" t="s">
        <v>18</v>
      </c>
    </row>
    <row r="21" spans="3:3" ht="15.75">
      <c r="C21" s="3" t="s">
        <v>17</v>
      </c>
    </row>
    <row r="22" spans="3:3">
      <c r="C22" s="3" t="s">
        <v>19</v>
      </c>
    </row>
    <row r="23" spans="3:3">
      <c r="C23" s="3" t="s">
        <v>22</v>
      </c>
    </row>
    <row r="24" spans="3:3">
      <c r="C24" s="3" t="s">
        <v>39</v>
      </c>
    </row>
    <row r="25" spans="3:3">
      <c r="C25" s="3" t="s">
        <v>37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4" workbookViewId="0">
      <selection activeCell="J23" sqref="J23"/>
    </sheetView>
  </sheetViews>
  <sheetFormatPr defaultRowHeight="13.5"/>
  <cols>
    <col min="6" max="6" width="11.75" customWidth="1"/>
    <col min="7" max="7" width="11.375" customWidth="1"/>
    <col min="8" max="8" width="16.125" customWidth="1"/>
    <col min="10" max="11" width="15" customWidth="1"/>
    <col min="13" max="13" width="12.75" bestFit="1" customWidth="1"/>
  </cols>
  <sheetData>
    <row r="1" spans="1:12">
      <c r="A1" t="s">
        <v>0</v>
      </c>
      <c r="B1" t="s">
        <v>1</v>
      </c>
    </row>
    <row r="2" spans="1:12">
      <c r="A2" t="s">
        <v>8</v>
      </c>
      <c r="B2" t="s">
        <v>9</v>
      </c>
    </row>
    <row r="3" spans="1:12">
      <c r="A3" t="s">
        <v>6</v>
      </c>
      <c r="B3" t="s">
        <v>7</v>
      </c>
    </row>
    <row r="4" spans="1:12">
      <c r="A4" t="s">
        <v>40</v>
      </c>
      <c r="B4" t="s">
        <v>41</v>
      </c>
    </row>
    <row r="5" spans="1:12" ht="15.75">
      <c r="A5" t="s">
        <v>10</v>
      </c>
      <c r="B5" s="2" t="s">
        <v>5</v>
      </c>
      <c r="C5" t="s">
        <v>11</v>
      </c>
      <c r="D5" s="2" t="s">
        <v>5</v>
      </c>
      <c r="E5" s="2" t="s">
        <v>16</v>
      </c>
      <c r="F5" s="2" t="s">
        <v>12</v>
      </c>
      <c r="G5" s="2" t="s">
        <v>13</v>
      </c>
      <c r="I5" s="2" t="s">
        <v>28</v>
      </c>
      <c r="J5" s="9" t="s">
        <v>26</v>
      </c>
      <c r="K5" s="9" t="s">
        <v>27</v>
      </c>
      <c r="L5" s="7"/>
    </row>
    <row r="6" spans="1:12">
      <c r="A6">
        <v>1</v>
      </c>
      <c r="B6" s="4">
        <v>2866.4</v>
      </c>
      <c r="C6">
        <v>0</v>
      </c>
      <c r="D6" s="4">
        <v>2908.3</v>
      </c>
      <c r="E6">
        <v>2</v>
      </c>
      <c r="F6" s="4">
        <f>D7-B6</f>
        <v>61.5</v>
      </c>
      <c r="G6" s="4">
        <f>D6-B7</f>
        <v>63.400000000000091</v>
      </c>
      <c r="I6">
        <f>(E6+1)^2</f>
        <v>9</v>
      </c>
      <c r="J6" s="10">
        <f>F6/($E6+1)</f>
        <v>20.5</v>
      </c>
      <c r="K6" s="10">
        <f t="shared" ref="K6:K15" si="0">G6/($E6+1)</f>
        <v>21.133333333333365</v>
      </c>
      <c r="L6" s="8"/>
    </row>
    <row r="7" spans="1:12">
      <c r="A7">
        <v>2</v>
      </c>
      <c r="B7" s="4">
        <v>2844.9</v>
      </c>
      <c r="C7">
        <v>1</v>
      </c>
      <c r="D7" s="4">
        <v>2927.9</v>
      </c>
      <c r="E7">
        <v>4</v>
      </c>
      <c r="F7" s="4">
        <f t="shared" ref="F7:F15" si="1">D8-B7</f>
        <v>101.59999999999991</v>
      </c>
      <c r="G7" s="4">
        <f t="shared" ref="G7:G15" si="2">D7-B8</f>
        <v>105.30000000000018</v>
      </c>
      <c r="I7">
        <f t="shared" ref="I7:I15" si="3">(E7+1)^2</f>
        <v>25</v>
      </c>
      <c r="J7" s="10">
        <f t="shared" ref="J7:J15" si="4">F7/($E7+1)</f>
        <v>20.319999999999983</v>
      </c>
      <c r="K7" s="10">
        <f t="shared" si="0"/>
        <v>21.060000000000038</v>
      </c>
      <c r="L7" s="8"/>
    </row>
    <row r="8" spans="1:12">
      <c r="A8">
        <v>3</v>
      </c>
      <c r="B8" s="4">
        <v>2822.6</v>
      </c>
      <c r="C8">
        <v>2</v>
      </c>
      <c r="D8" s="4">
        <v>2946.5</v>
      </c>
      <c r="E8">
        <v>6</v>
      </c>
      <c r="F8" s="4">
        <f t="shared" si="1"/>
        <v>142.5</v>
      </c>
      <c r="G8" s="4">
        <f t="shared" si="2"/>
        <v>146.30000000000018</v>
      </c>
      <c r="I8">
        <f t="shared" si="3"/>
        <v>49</v>
      </c>
      <c r="J8" s="10">
        <f t="shared" si="4"/>
        <v>20.357142857142858</v>
      </c>
      <c r="K8" s="10">
        <f t="shared" si="0"/>
        <v>20.900000000000027</v>
      </c>
      <c r="L8" s="8"/>
    </row>
    <row r="9" spans="1:12">
      <c r="A9">
        <v>4</v>
      </c>
      <c r="B9" s="4">
        <v>2800.2</v>
      </c>
      <c r="C9">
        <v>3</v>
      </c>
      <c r="D9" s="4">
        <v>2965.1</v>
      </c>
      <c r="E9">
        <v>8</v>
      </c>
      <c r="F9" s="4">
        <f t="shared" si="1"/>
        <v>182.70000000000027</v>
      </c>
      <c r="G9" s="4">
        <f t="shared" si="2"/>
        <v>188.19999999999982</v>
      </c>
      <c r="I9">
        <f t="shared" si="3"/>
        <v>81</v>
      </c>
      <c r="J9" s="10">
        <f t="shared" si="4"/>
        <v>20.300000000000029</v>
      </c>
      <c r="K9" s="10">
        <f t="shared" si="0"/>
        <v>20.91111111111109</v>
      </c>
      <c r="L9" s="8"/>
    </row>
    <row r="10" spans="1:12">
      <c r="A10">
        <v>5</v>
      </c>
      <c r="B10" s="4">
        <v>2776.9</v>
      </c>
      <c r="C10">
        <v>4</v>
      </c>
      <c r="D10" s="4">
        <v>2982.9</v>
      </c>
      <c r="E10">
        <v>10</v>
      </c>
      <c r="F10" s="4">
        <f t="shared" si="1"/>
        <v>222.69999999999982</v>
      </c>
      <c r="G10" s="4">
        <f t="shared" si="2"/>
        <v>229.30000000000018</v>
      </c>
      <c r="I10">
        <f t="shared" si="3"/>
        <v>121</v>
      </c>
      <c r="J10" s="10">
        <f t="shared" si="4"/>
        <v>20.245454545454528</v>
      </c>
      <c r="K10" s="10">
        <f t="shared" si="0"/>
        <v>20.845454545454562</v>
      </c>
      <c r="L10" s="8"/>
    </row>
    <row r="11" spans="1:12">
      <c r="A11">
        <v>6</v>
      </c>
      <c r="B11" s="4">
        <v>2753.6</v>
      </c>
      <c r="C11">
        <v>5</v>
      </c>
      <c r="D11" s="4">
        <v>2999.6</v>
      </c>
      <c r="E11">
        <v>12</v>
      </c>
      <c r="F11" s="4">
        <f t="shared" si="1"/>
        <v>262.80000000000018</v>
      </c>
      <c r="G11" s="4">
        <f t="shared" si="2"/>
        <v>270.19999999999982</v>
      </c>
      <c r="I11">
        <f t="shared" si="3"/>
        <v>169</v>
      </c>
      <c r="J11" s="10">
        <f t="shared" si="4"/>
        <v>20.215384615384629</v>
      </c>
      <c r="K11" s="10">
        <f t="shared" si="0"/>
        <v>20.784615384615371</v>
      </c>
      <c r="L11" s="8"/>
    </row>
    <row r="12" spans="1:12">
      <c r="A12">
        <v>7</v>
      </c>
      <c r="B12" s="4">
        <v>2729.4</v>
      </c>
      <c r="C12">
        <v>6</v>
      </c>
      <c r="D12" s="4">
        <v>3016.4</v>
      </c>
      <c r="E12">
        <v>14</v>
      </c>
      <c r="F12" s="4">
        <f t="shared" si="1"/>
        <v>302.79999999999973</v>
      </c>
      <c r="G12" s="4">
        <f t="shared" si="2"/>
        <v>312.20000000000027</v>
      </c>
      <c r="I12">
        <f t="shared" si="3"/>
        <v>225</v>
      </c>
      <c r="J12" s="10">
        <f t="shared" si="4"/>
        <v>20.18666666666665</v>
      </c>
      <c r="K12" s="10">
        <f t="shared" si="0"/>
        <v>20.81333333333335</v>
      </c>
      <c r="L12" s="8"/>
    </row>
    <row r="13" spans="1:12">
      <c r="A13">
        <v>8</v>
      </c>
      <c r="B13" s="4">
        <v>2704.2</v>
      </c>
      <c r="C13">
        <v>7</v>
      </c>
      <c r="D13" s="4">
        <v>3032.2</v>
      </c>
      <c r="E13">
        <v>16</v>
      </c>
      <c r="F13" s="4">
        <f t="shared" si="1"/>
        <v>342</v>
      </c>
      <c r="G13" s="4">
        <f t="shared" si="2"/>
        <v>353.09999999999991</v>
      </c>
      <c r="I13">
        <f t="shared" si="3"/>
        <v>289</v>
      </c>
      <c r="J13" s="10">
        <f t="shared" si="4"/>
        <v>20.117647058823529</v>
      </c>
      <c r="K13" s="10">
        <f t="shared" si="0"/>
        <v>20.770588235294113</v>
      </c>
      <c r="L13" s="8"/>
    </row>
    <row r="14" spans="1:12">
      <c r="A14">
        <v>9</v>
      </c>
      <c r="B14" s="4">
        <v>2679.1</v>
      </c>
      <c r="C14">
        <v>8</v>
      </c>
      <c r="D14" s="4">
        <v>3046.2</v>
      </c>
      <c r="E14">
        <v>18</v>
      </c>
      <c r="F14" s="4">
        <f t="shared" si="1"/>
        <v>382</v>
      </c>
      <c r="G14" s="4">
        <f t="shared" si="2"/>
        <v>393.19999999999982</v>
      </c>
      <c r="I14">
        <f t="shared" si="3"/>
        <v>361</v>
      </c>
      <c r="J14" s="10">
        <f t="shared" si="4"/>
        <v>20.105263157894736</v>
      </c>
      <c r="K14" s="10">
        <f t="shared" si="0"/>
        <v>20.694736842105254</v>
      </c>
      <c r="L14" s="8"/>
    </row>
    <row r="15" spans="1:12">
      <c r="A15">
        <v>10</v>
      </c>
      <c r="B15" s="4">
        <v>2653</v>
      </c>
      <c r="C15">
        <v>9</v>
      </c>
      <c r="D15" s="4">
        <v>3061.1</v>
      </c>
      <c r="E15">
        <v>20</v>
      </c>
      <c r="F15" s="4">
        <f t="shared" si="1"/>
        <v>420.19999999999982</v>
      </c>
      <c r="G15" s="4">
        <f t="shared" si="2"/>
        <v>434.19999999999982</v>
      </c>
      <c r="I15">
        <f t="shared" si="3"/>
        <v>441</v>
      </c>
      <c r="J15" s="10">
        <f t="shared" si="4"/>
        <v>20.009523809523802</v>
      </c>
      <c r="K15" s="10">
        <f t="shared" si="0"/>
        <v>20.676190476190467</v>
      </c>
      <c r="L15" s="8"/>
    </row>
    <row r="16" spans="1:12">
      <c r="A16">
        <v>11</v>
      </c>
      <c r="B16" s="4">
        <v>2626.9</v>
      </c>
      <c r="C16">
        <v>10</v>
      </c>
      <c r="D16" s="4">
        <v>3073.2</v>
      </c>
      <c r="J16" s="8"/>
      <c r="K16" s="8"/>
      <c r="L16" s="8"/>
    </row>
    <row r="18" spans="4:14" ht="15.75">
      <c r="F18" t="s">
        <v>24</v>
      </c>
      <c r="G18" t="s">
        <v>25</v>
      </c>
      <c r="J18" t="s">
        <v>24</v>
      </c>
      <c r="K18" t="s">
        <v>25</v>
      </c>
      <c r="M18" s="13" t="s">
        <v>33</v>
      </c>
    </row>
    <row r="19" spans="4:14">
      <c r="E19" t="s">
        <v>14</v>
      </c>
      <c r="F19" s="6">
        <f>INTERCEPT(F6:F15,$E$6:$E$15)</f>
        <v>22.446666666666715</v>
      </c>
      <c r="G19" s="6">
        <f>INTERCEPT(G6:G15,$E$6:$E$15)</f>
        <v>22.893333333333487</v>
      </c>
      <c r="I19" t="s">
        <v>14</v>
      </c>
      <c r="J19" s="6">
        <f>INTERCEPT(J6:J15,$I$6:$I$15)</f>
        <v>20.394944470766184</v>
      </c>
      <c r="K19" s="6">
        <f>INTERCEPT(K6:K15,$I$6:$I$15)</f>
        <v>21.01595579754115</v>
      </c>
      <c r="M19" s="14">
        <f>(B6+D6)/2</f>
        <v>2887.3500000000004</v>
      </c>
      <c r="N19" s="15" t="s">
        <v>36</v>
      </c>
    </row>
    <row r="20" spans="4:14" ht="15.75">
      <c r="E20" t="s">
        <v>15</v>
      </c>
      <c r="F20" s="6">
        <f>SLOPE(F6:F15,$E$6:$E$15)</f>
        <v>19.966666666666661</v>
      </c>
      <c r="G20" s="6">
        <f>SLOPE(G6:G15,$E$6:$E$15)</f>
        <v>20.604242424242411</v>
      </c>
      <c r="J20" s="11" t="s">
        <v>29</v>
      </c>
      <c r="K20" s="11" t="s">
        <v>30</v>
      </c>
      <c r="M20" s="15" t="s">
        <v>34</v>
      </c>
    </row>
    <row r="21" spans="4:14">
      <c r="I21" t="s">
        <v>15</v>
      </c>
      <c r="J21" s="5">
        <f>SLOPE(J6:J15,$I$6:$I$15)</f>
        <v>-8.9963954619835384E-4</v>
      </c>
      <c r="K21" s="5">
        <f>SLOPE(K6:K15,$I$6:$I$15)</f>
        <v>-8.8711565761235786E-4</v>
      </c>
      <c r="M21" s="16">
        <f>4*(K19/2)^3/(M19^2)</f>
        <v>5.566966145344115E-4</v>
      </c>
      <c r="N21" s="15" t="s">
        <v>35</v>
      </c>
    </row>
    <row r="23" spans="4:14">
      <c r="D23" s="3" t="s">
        <v>23</v>
      </c>
    </row>
    <row r="24" spans="4:14">
      <c r="D24" s="3"/>
      <c r="J24" s="3"/>
    </row>
    <row r="25" spans="4:14">
      <c r="J25" s="3" t="s">
        <v>31</v>
      </c>
    </row>
    <row r="26" spans="4:14">
      <c r="J26" s="12" t="s">
        <v>32</v>
      </c>
    </row>
  </sheetData>
  <phoneticPr fontId="1"/>
  <hyperlinks>
    <hyperlink ref="J26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HCl元データ</vt:lpstr>
      <vt:lpstr>HCl結合差法</vt:lpstr>
      <vt:lpstr>Sheet2</vt:lpstr>
      <vt:lpstr>Sheet3</vt:lpstr>
    </vt:vector>
  </TitlesOfParts>
  <Company>UNITCOM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宇羽野</dc:creator>
  <cp:lastModifiedBy>Yoshimura, Yosuke</cp:lastModifiedBy>
  <cp:lastPrinted>2017-12-01T00:46:13Z</cp:lastPrinted>
  <dcterms:created xsi:type="dcterms:W3CDTF">2017-11-30T14:25:34Z</dcterms:created>
  <dcterms:modified xsi:type="dcterms:W3CDTF">2018-12-03T00:48:19Z</dcterms:modified>
</cp:coreProperties>
</file>